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285" windowWidth="15120" windowHeight="7830" tabRatio="961"/>
  </bookViews>
  <sheets>
    <sheet name="Смета расходов ИНДЕКСАЦИЯ" sheetId="40" r:id="rId1"/>
  </sheets>
  <definedNames>
    <definedName name="_xlnm.Print_Area" localSheetId="0">'Смета расходов ИНДЕКСАЦИЯ'!$A$1:$F$63</definedName>
  </definedNames>
  <calcPr calcId="125725" iterate="1"/>
</workbook>
</file>

<file path=xl/calcChain.xml><?xml version="1.0" encoding="utf-8"?>
<calcChain xmlns="http://schemas.openxmlformats.org/spreadsheetml/2006/main">
  <c r="E26" i="40"/>
  <c r="F26" s="1"/>
  <c r="E25"/>
  <c r="F25" s="1"/>
  <c r="E53"/>
  <c r="D41"/>
  <c r="D38" s="1"/>
  <c r="E34"/>
  <c r="F34" s="1"/>
  <c r="E33"/>
  <c r="F33" s="1"/>
  <c r="D35"/>
  <c r="D27"/>
  <c r="E24"/>
  <c r="F24" s="1"/>
  <c r="D5"/>
  <c r="E23"/>
  <c r="F23" s="1"/>
  <c r="E22"/>
  <c r="F22" s="1"/>
  <c r="E21"/>
  <c r="F21" s="1"/>
  <c r="E29"/>
  <c r="F29" s="1"/>
  <c r="E20"/>
  <c r="F20" s="1"/>
  <c r="E19"/>
  <c r="F19" s="1"/>
  <c r="D18"/>
  <c r="D15" s="1"/>
  <c r="D13"/>
  <c r="D11" s="1"/>
  <c r="E9"/>
  <c r="F9" s="1"/>
  <c r="E6"/>
  <c r="F6" s="1"/>
  <c r="E7"/>
  <c r="F7" s="1"/>
  <c r="E8"/>
  <c r="F8" s="1"/>
  <c r="E10"/>
  <c r="F10" s="1"/>
  <c r="D4" l="1"/>
  <c r="E5"/>
  <c r="F5"/>
  <c r="E12"/>
  <c r="E16"/>
  <c r="E17"/>
  <c r="F17" s="1"/>
  <c r="E18"/>
  <c r="E28"/>
  <c r="F28" s="1"/>
  <c r="E30"/>
  <c r="F30" s="1"/>
  <c r="E31"/>
  <c r="F31" s="1"/>
  <c r="E32"/>
  <c r="F32" s="1"/>
  <c r="E36"/>
  <c r="E42"/>
  <c r="E45"/>
  <c r="F45" s="1"/>
  <c r="E55"/>
  <c r="F55" s="1"/>
  <c r="F54" s="1"/>
  <c r="E61"/>
  <c r="F61" s="1"/>
  <c r="D54"/>
  <c r="E15" l="1"/>
  <c r="F42"/>
  <c r="F41" s="1"/>
  <c r="F38" s="1"/>
  <c r="E41"/>
  <c r="E38" s="1"/>
  <c r="F27"/>
  <c r="F36"/>
  <c r="F35" s="1"/>
  <c r="E35"/>
  <c r="F16"/>
  <c r="E27"/>
  <c r="E54"/>
  <c r="D62"/>
  <c r="D60" s="1"/>
  <c r="D63" s="1"/>
  <c r="F12"/>
  <c r="E13"/>
  <c r="E11" s="1"/>
  <c r="F18"/>
  <c r="F15" l="1"/>
  <c r="E4"/>
  <c r="F13"/>
  <c r="F11" s="1"/>
  <c r="E62" l="1"/>
  <c r="E60" s="1"/>
  <c r="E63" s="1"/>
  <c r="F4"/>
  <c r="F62" l="1"/>
  <c r="F60" s="1"/>
  <c r="F63" s="1"/>
</calcChain>
</file>

<file path=xl/sharedStrings.xml><?xml version="1.0" encoding="utf-8"?>
<sst xmlns="http://schemas.openxmlformats.org/spreadsheetml/2006/main" count="183" uniqueCount="123">
  <si>
    <t>2.1.</t>
  </si>
  <si>
    <t>2.2.</t>
  </si>
  <si>
    <t>1.1.</t>
  </si>
  <si>
    <t>1.2.</t>
  </si>
  <si>
    <t>1.3.</t>
  </si>
  <si>
    <t>1.4.</t>
  </si>
  <si>
    <t>2.3.</t>
  </si>
  <si>
    <t>4.1.</t>
  </si>
  <si>
    <t>Нормативная прибыль</t>
  </si>
  <si>
    <t>2.6.</t>
  </si>
  <si>
    <t>4.2.</t>
  </si>
  <si>
    <t>01.01.17 - 30.06.17</t>
  </si>
  <si>
    <t>01.07.17 - 31.12.17</t>
  </si>
  <si>
    <r>
      <t xml:space="preserve">Плановые данные, </t>
    </r>
    <r>
      <rPr>
        <b/>
        <sz val="12"/>
        <color indexed="8"/>
        <rFont val="Times New Roman"/>
        <family val="1"/>
        <charset val="204"/>
      </rPr>
      <t>принятые в расчетах тарифов на 2017 год с календарной разбивкой</t>
    </r>
  </si>
  <si>
    <t>Итого на 2017 год</t>
  </si>
  <si>
    <t>1.5.</t>
  </si>
  <si>
    <t>2.7.</t>
  </si>
  <si>
    <t>N п.п.</t>
  </si>
  <si>
    <t>Расчетная предпринимательская прибыль</t>
  </si>
  <si>
    <t>ИТОГО необходимая валовая выручка</t>
  </si>
  <si>
    <t>Прибыль, в том числе:</t>
  </si>
  <si>
    <t>Расходы на иные виды топлива и энергетические ресурсы</t>
  </si>
  <si>
    <t>Расходы на природный газ</t>
  </si>
  <si>
    <t>Расходы на водоснабжение и водоотведение</t>
  </si>
  <si>
    <t>Расходы на тепловую энергию</t>
  </si>
  <si>
    <t xml:space="preserve">Расходы на электроэнергию </t>
  </si>
  <si>
    <t>Расходы на приобретение (производство) энергетических ресурсов</t>
  </si>
  <si>
    <t>Возврат сумм основного долга</t>
  </si>
  <si>
    <t xml:space="preserve">Займы и кредиты </t>
  </si>
  <si>
    <t>Расходы на компенсацию экономически обоснованных расходов</t>
  </si>
  <si>
    <t>Экономия расходов</t>
  </si>
  <si>
    <t>Сбытовые расходы</t>
  </si>
  <si>
    <t>Арендная и концессионная плата, лизинговые платежи</t>
  </si>
  <si>
    <t>Прочие налоги и сборы</t>
  </si>
  <si>
    <t>Транспортный налог</t>
  </si>
  <si>
    <t>Земельный налог и арендная плата за землю</t>
  </si>
  <si>
    <t>Налог на имущество организаций</t>
  </si>
  <si>
    <t>Налог на прибыль</t>
  </si>
  <si>
    <t>Налоги, сборы и другие обязательные платежи</t>
  </si>
  <si>
    <t>Расходы на оплату товаров (услуг, работ), приобретаемых у других регулируемых организаций</t>
  </si>
  <si>
    <t>Неподконтрольные расходы</t>
  </si>
  <si>
    <t>Операционные (подконтрольные) расходы</t>
  </si>
  <si>
    <t>Наименование расхода</t>
  </si>
  <si>
    <t>1.1.1.</t>
  </si>
  <si>
    <t>1.1.2.</t>
  </si>
  <si>
    <t>1.1.3.</t>
  </si>
  <si>
    <t>1.1.4.</t>
  </si>
  <si>
    <t>2.2.1.</t>
  </si>
  <si>
    <t>2.2.2.</t>
  </si>
  <si>
    <t>2.2.3.</t>
  </si>
  <si>
    <t>2.2.4.</t>
  </si>
  <si>
    <t>2.2.5.</t>
  </si>
  <si>
    <t>2.4.</t>
  </si>
  <si>
    <t>2.5.</t>
  </si>
  <si>
    <t>2.7.1.</t>
  </si>
  <si>
    <t>2.7.2.</t>
  </si>
  <si>
    <t>3.1.</t>
  </si>
  <si>
    <t>3.2.</t>
  </si>
  <si>
    <t>3.3.</t>
  </si>
  <si>
    <t>3.4.</t>
  </si>
  <si>
    <t>3.5.</t>
  </si>
  <si>
    <t>Амортизация</t>
  </si>
  <si>
    <t>Расходы на текущий и капитальный ремонт основных средств объектов, используемых для обработки, обезвреживания, захоронения твердых коммунальных отходов</t>
  </si>
  <si>
    <t>Расходы на эксплуатацию объектов, используемых для обработки, обезвреживания, захоронения твердых коммунальных отходов</t>
  </si>
  <si>
    <t>Расходы на оплату иных работ и услуг, выполняемых по договорам с организациями, включая:</t>
  </si>
  <si>
    <t>Расходы на оплату услуг связи</t>
  </si>
  <si>
    <t>Расходы на оплату вневедомственной охраны</t>
  </si>
  <si>
    <t>Расходы на оплату юридических, информационных, аудиторских и консультационных услуг</t>
  </si>
  <si>
    <t>Расходы на оплату других работ и услуг, не относящихся к производственным расходам</t>
  </si>
  <si>
    <t>Расходы на служебные командировки</t>
  </si>
  <si>
    <t>Расходы на обучение персонала</t>
  </si>
  <si>
    <t>Арендная плата</t>
  </si>
  <si>
    <t>Расходы на уплату процентов и займов по кредитам, не учитываемые при определении налоговой базы по налогу на прибыль</t>
  </si>
  <si>
    <t>Расходы на обязательное страхование производственных объектов</t>
  </si>
  <si>
    <t>Другие расходы, в том числе:</t>
  </si>
  <si>
    <t>расходы по охране труда и технике безопасности</t>
  </si>
  <si>
    <t xml:space="preserve">расходы на канцелярские товары </t>
  </si>
  <si>
    <t>Расходы на приобретение сырья и материалов и их хранение, включают в себя:</t>
  </si>
  <si>
    <t>Расходы на материалы</t>
  </si>
  <si>
    <t>Расходы на мебель и оргтехнику</t>
  </si>
  <si>
    <t>Расходы на ГСМ</t>
  </si>
  <si>
    <t>Расходы на покупку контейнеров</t>
  </si>
  <si>
    <t>Расходы на оплату труда</t>
  </si>
  <si>
    <t>Отчисления на социальные нужды 30,2% от ФОТ</t>
  </si>
  <si>
    <t>технический осмотр контрольно кассовых машин</t>
  </si>
  <si>
    <t>програмное обеспечение</t>
  </si>
  <si>
    <t>Технический осмотр транспорта</t>
  </si>
  <si>
    <t>аренда програмного комплекса</t>
  </si>
  <si>
    <t>обеспечение оплаты без комиссии потребителям</t>
  </si>
  <si>
    <t>обслуживание программы "Глонасс"</t>
  </si>
  <si>
    <t>Расходы на оплату труда персонала</t>
  </si>
  <si>
    <t>1.3.1.</t>
  </si>
  <si>
    <t>1.3.2.</t>
  </si>
  <si>
    <t>1.5.1.</t>
  </si>
  <si>
    <t>1.5.2.</t>
  </si>
  <si>
    <t>1.5.3.</t>
  </si>
  <si>
    <t>1.5.4.</t>
  </si>
  <si>
    <t>1.5.5.</t>
  </si>
  <si>
    <t>1.5.6.</t>
  </si>
  <si>
    <t>1.5.7.</t>
  </si>
  <si>
    <t>1.5.8.</t>
  </si>
  <si>
    <t>1.5.9.</t>
  </si>
  <si>
    <t>расходы наи доставку счетов по договору с почтой России</t>
  </si>
  <si>
    <t>1.6.</t>
  </si>
  <si>
    <t>1.6.1.</t>
  </si>
  <si>
    <t>1.6.2.</t>
  </si>
  <si>
    <t>1.6.3.</t>
  </si>
  <si>
    <t>Лизинговый платеж (28 машин Нива Шивроле)</t>
  </si>
  <si>
    <t>1.7.</t>
  </si>
  <si>
    <t>1.8.</t>
  </si>
  <si>
    <t>1.9.</t>
  </si>
  <si>
    <t>1.10.</t>
  </si>
  <si>
    <t>1.11.</t>
  </si>
  <si>
    <t>1.11.1.</t>
  </si>
  <si>
    <t>1.11.2.</t>
  </si>
  <si>
    <t>Проценты по займам и кредитам (обслуживание банковской гарантии)</t>
  </si>
  <si>
    <t>1.5.10.</t>
  </si>
  <si>
    <t>услуги банка</t>
  </si>
  <si>
    <t>1.5.11.</t>
  </si>
  <si>
    <t>Информационные услуги (СМИ)</t>
  </si>
  <si>
    <t>ед.изм</t>
  </si>
  <si>
    <t>тыс.руб.</t>
  </si>
  <si>
    <t>Расчет расходов регионального оператора, связанных с организацией деятельности, заключением и обслуживанием договоров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</si>
</sst>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 indent="2"/>
    </xf>
    <xf numFmtId="0" fontId="4" fillId="2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" fontId="4" fillId="4" borderId="4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16" fontId="1" fillId="4" borderId="4" xfId="0" applyNumberFormat="1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14" fontId="1" fillId="4" borderId="4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4" fontId="1" fillId="0" borderId="4" xfId="0" applyNumberFormat="1" applyFont="1" applyBorder="1" applyAlignment="1">
      <alignment horizontal="center" vertical="center" wrapText="1"/>
    </xf>
    <xf numFmtId="16" fontId="1" fillId="0" borderId="4" xfId="0" applyNumberFormat="1" applyFont="1" applyBorder="1" applyAlignment="1">
      <alignment horizontal="center" vertical="center" wrapText="1"/>
    </xf>
    <xf numFmtId="0" fontId="4" fillId="6" borderId="4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F91"/>
  <sheetViews>
    <sheetView tabSelected="1" view="pageBreakPreview" zoomScale="80" zoomScaleNormal="80" zoomScaleSheetLayoutView="80" workbookViewId="0">
      <selection activeCell="N4" sqref="N4"/>
    </sheetView>
  </sheetViews>
  <sheetFormatPr defaultColWidth="9.140625" defaultRowHeight="15"/>
  <cols>
    <col min="1" max="1" width="13" style="39" customWidth="1"/>
    <col min="2" max="2" width="57.140625" style="2" customWidth="1"/>
    <col min="3" max="3" width="11.7109375" style="2" customWidth="1"/>
    <col min="4" max="6" width="13.7109375" style="2" customWidth="1"/>
    <col min="7" max="16384" width="9.140625" style="2"/>
  </cols>
  <sheetData>
    <row r="1" spans="1:6" ht="56.25" customHeight="1">
      <c r="A1" s="51" t="s">
        <v>122</v>
      </c>
      <c r="B1" s="52"/>
      <c r="C1" s="52"/>
      <c r="D1" s="52"/>
      <c r="E1" s="52"/>
      <c r="F1" s="52"/>
    </row>
    <row r="2" spans="1:6" ht="62.25" customHeight="1">
      <c r="A2" s="53" t="s">
        <v>17</v>
      </c>
      <c r="B2" s="53" t="s">
        <v>42</v>
      </c>
      <c r="C2" s="34"/>
      <c r="D2" s="54" t="s">
        <v>13</v>
      </c>
      <c r="E2" s="55"/>
      <c r="F2" s="56"/>
    </row>
    <row r="3" spans="1:6" ht="68.25" customHeight="1">
      <c r="A3" s="53"/>
      <c r="B3" s="53"/>
      <c r="C3" s="33" t="s">
        <v>120</v>
      </c>
      <c r="D3" s="1" t="s">
        <v>14</v>
      </c>
      <c r="E3" s="1" t="s">
        <v>11</v>
      </c>
      <c r="F3" s="1" t="s">
        <v>12</v>
      </c>
    </row>
    <row r="4" spans="1:6" ht="25.5" customHeight="1">
      <c r="A4" s="14">
        <v>1</v>
      </c>
      <c r="B4" s="5" t="s">
        <v>41</v>
      </c>
      <c r="C4" s="21" t="s">
        <v>121</v>
      </c>
      <c r="D4" s="16">
        <f>D5+D10+D11+D14+D15+D27+D31+D32+D33+D34+D35</f>
        <v>187333.23316999999</v>
      </c>
      <c r="E4" s="16">
        <f>E5+E10+E11+E14+E15+E27+E31+E32+E33+E34+E35</f>
        <v>93666.616584999996</v>
      </c>
      <c r="F4" s="16">
        <f>F5+F10+F11+F14+F15+F27+F31+F32+F33+F34+F35</f>
        <v>93666.616584999996</v>
      </c>
    </row>
    <row r="5" spans="1:6" ht="35.25" customHeight="1">
      <c r="A5" s="24" t="s">
        <v>2</v>
      </c>
      <c r="B5" s="25" t="s">
        <v>77</v>
      </c>
      <c r="C5" s="37" t="s">
        <v>121</v>
      </c>
      <c r="D5" s="26">
        <f>D6+D7+D8+D9</f>
        <v>36837.844169999997</v>
      </c>
      <c r="E5" s="26">
        <f t="shared" ref="E5:F5" si="0">E6+E7+E8+E9</f>
        <v>18418.922084999998</v>
      </c>
      <c r="F5" s="26">
        <f t="shared" si="0"/>
        <v>18418.922084999998</v>
      </c>
    </row>
    <row r="6" spans="1:6" ht="21.75" customHeight="1">
      <c r="A6" s="42" t="s">
        <v>43</v>
      </c>
      <c r="B6" s="3" t="s">
        <v>78</v>
      </c>
      <c r="C6" s="37" t="s">
        <v>121</v>
      </c>
      <c r="D6" s="18">
        <v>6165.1231699999998</v>
      </c>
      <c r="E6" s="15">
        <f t="shared" ref="E6:E10" si="1">D6/2</f>
        <v>3082.5615849999999</v>
      </c>
      <c r="F6" s="15">
        <f t="shared" ref="F6:F10" si="2">D6-E6</f>
        <v>3082.5615849999999</v>
      </c>
    </row>
    <row r="7" spans="1:6" ht="22.5" customHeight="1">
      <c r="A7" s="42" t="s">
        <v>44</v>
      </c>
      <c r="B7" s="3" t="s">
        <v>79</v>
      </c>
      <c r="C7" s="37" t="s">
        <v>121</v>
      </c>
      <c r="D7" s="18">
        <v>26558.342000000001</v>
      </c>
      <c r="E7" s="15">
        <f t="shared" si="1"/>
        <v>13279.171</v>
      </c>
      <c r="F7" s="15">
        <f t="shared" si="2"/>
        <v>13279.171</v>
      </c>
    </row>
    <row r="8" spans="1:6" ht="18.75" customHeight="1">
      <c r="A8" s="42" t="s">
        <v>45</v>
      </c>
      <c r="B8" s="3" t="s">
        <v>80</v>
      </c>
      <c r="C8" s="37" t="s">
        <v>121</v>
      </c>
      <c r="D8" s="18">
        <v>2914.3789999999999</v>
      </c>
      <c r="E8" s="15">
        <f t="shared" si="1"/>
        <v>1457.1895</v>
      </c>
      <c r="F8" s="15">
        <f t="shared" si="2"/>
        <v>1457.1895</v>
      </c>
    </row>
    <row r="9" spans="1:6" ht="22.5" customHeight="1">
      <c r="A9" s="42" t="s">
        <v>46</v>
      </c>
      <c r="B9" s="3" t="s">
        <v>81</v>
      </c>
      <c r="C9" s="37" t="s">
        <v>121</v>
      </c>
      <c r="D9" s="18">
        <v>1200</v>
      </c>
      <c r="E9" s="15">
        <f t="shared" si="1"/>
        <v>600</v>
      </c>
      <c r="F9" s="15">
        <f t="shared" si="2"/>
        <v>600</v>
      </c>
    </row>
    <row r="10" spans="1:6" ht="74.45" customHeight="1">
      <c r="A10" s="29" t="s">
        <v>3</v>
      </c>
      <c r="B10" s="27" t="s">
        <v>62</v>
      </c>
      <c r="C10" s="37" t="s">
        <v>121</v>
      </c>
      <c r="D10" s="28">
        <v>0</v>
      </c>
      <c r="E10" s="26">
        <f t="shared" si="1"/>
        <v>0</v>
      </c>
      <c r="F10" s="26">
        <f t="shared" si="2"/>
        <v>0</v>
      </c>
    </row>
    <row r="11" spans="1:6" ht="25.5" customHeight="1">
      <c r="A11" s="30" t="s">
        <v>4</v>
      </c>
      <c r="B11" s="25" t="s">
        <v>90</v>
      </c>
      <c r="C11" s="37" t="s">
        <v>121</v>
      </c>
      <c r="D11" s="28">
        <f>D12+D13</f>
        <v>97056.288</v>
      </c>
      <c r="E11" s="28">
        <f t="shared" ref="E11:F11" si="3">E12+E13</f>
        <v>48528.144</v>
      </c>
      <c r="F11" s="28">
        <f t="shared" si="3"/>
        <v>48528.144</v>
      </c>
    </row>
    <row r="12" spans="1:6" ht="25.5" customHeight="1">
      <c r="A12" s="41" t="s">
        <v>91</v>
      </c>
      <c r="B12" s="3" t="s">
        <v>82</v>
      </c>
      <c r="C12" s="37" t="s">
        <v>121</v>
      </c>
      <c r="D12" s="18">
        <v>74544</v>
      </c>
      <c r="E12" s="15">
        <f>D12/2</f>
        <v>37272</v>
      </c>
      <c r="F12" s="15">
        <f t="shared" ref="F12:F34" si="4">D12-E12</f>
        <v>37272</v>
      </c>
    </row>
    <row r="13" spans="1:6" ht="25.5" customHeight="1">
      <c r="A13" s="35" t="s">
        <v>92</v>
      </c>
      <c r="B13" s="3" t="s">
        <v>83</v>
      </c>
      <c r="C13" s="37" t="s">
        <v>121</v>
      </c>
      <c r="D13" s="18">
        <f t="shared" ref="D13:F13" si="5">D12*30.2%</f>
        <v>22512.288</v>
      </c>
      <c r="E13" s="18">
        <f t="shared" si="5"/>
        <v>11256.144</v>
      </c>
      <c r="F13" s="18">
        <f t="shared" si="5"/>
        <v>11256.144</v>
      </c>
    </row>
    <row r="14" spans="1:6" ht="55.15" customHeight="1">
      <c r="A14" s="29" t="s">
        <v>5</v>
      </c>
      <c r="B14" s="27" t="s">
        <v>63</v>
      </c>
      <c r="C14" s="37" t="s">
        <v>121</v>
      </c>
      <c r="D14" s="28">
        <v>0</v>
      </c>
      <c r="E14" s="28">
        <v>0</v>
      </c>
      <c r="F14" s="28">
        <v>0</v>
      </c>
    </row>
    <row r="15" spans="1:6" ht="54.75" customHeight="1">
      <c r="A15" s="30" t="s">
        <v>15</v>
      </c>
      <c r="B15" s="27" t="s">
        <v>64</v>
      </c>
      <c r="C15" s="37" t="s">
        <v>121</v>
      </c>
      <c r="D15" s="28">
        <f>D16+D17+D18+D19+D20+D21+D22+D23+D24+D25+D26</f>
        <v>32165.760999999999</v>
      </c>
      <c r="E15" s="28">
        <f t="shared" ref="E15:F15" si="6">E16+E17+E18+E19+E20+E21+E22+E23+E24+E25+E26</f>
        <v>16082.880499999999</v>
      </c>
      <c r="F15" s="28">
        <f t="shared" si="6"/>
        <v>16082.880499999999</v>
      </c>
    </row>
    <row r="16" spans="1:6" ht="25.5" customHeight="1">
      <c r="A16" s="35" t="s">
        <v>93</v>
      </c>
      <c r="B16" s="6" t="s">
        <v>65</v>
      </c>
      <c r="C16" s="37" t="s">
        <v>121</v>
      </c>
      <c r="D16" s="18">
        <v>3658.788</v>
      </c>
      <c r="E16" s="15">
        <f t="shared" ref="E16:E26" si="7">D16/2</f>
        <v>1829.394</v>
      </c>
      <c r="F16" s="15">
        <f t="shared" si="4"/>
        <v>1829.394</v>
      </c>
    </row>
    <row r="17" spans="1:6" ht="25.5" customHeight="1">
      <c r="A17" s="35" t="s">
        <v>94</v>
      </c>
      <c r="B17" s="6" t="s">
        <v>66</v>
      </c>
      <c r="C17" s="37" t="s">
        <v>121</v>
      </c>
      <c r="D17" s="18">
        <v>1565.66</v>
      </c>
      <c r="E17" s="15">
        <f t="shared" si="7"/>
        <v>782.83</v>
      </c>
      <c r="F17" s="15">
        <f t="shared" si="4"/>
        <v>782.83</v>
      </c>
    </row>
    <row r="18" spans="1:6" ht="46.5" customHeight="1">
      <c r="A18" s="35" t="s">
        <v>95</v>
      </c>
      <c r="B18" s="22" t="s">
        <v>67</v>
      </c>
      <c r="C18" s="37" t="s">
        <v>121</v>
      </c>
      <c r="D18" s="18">
        <f>300</f>
        <v>300</v>
      </c>
      <c r="E18" s="15">
        <f t="shared" si="7"/>
        <v>150</v>
      </c>
      <c r="F18" s="15">
        <f t="shared" si="4"/>
        <v>150</v>
      </c>
    </row>
    <row r="19" spans="1:6" ht="25.5" customHeight="1">
      <c r="A19" s="35" t="s">
        <v>96</v>
      </c>
      <c r="B19" s="4" t="s">
        <v>84</v>
      </c>
      <c r="C19" s="37" t="s">
        <v>121</v>
      </c>
      <c r="D19" s="18">
        <v>157.08000000000001</v>
      </c>
      <c r="E19" s="15">
        <f t="shared" si="7"/>
        <v>78.540000000000006</v>
      </c>
      <c r="F19" s="15">
        <f t="shared" si="4"/>
        <v>78.540000000000006</v>
      </c>
    </row>
    <row r="20" spans="1:6" ht="25.5" customHeight="1">
      <c r="A20" s="35" t="s">
        <v>97</v>
      </c>
      <c r="B20" s="4" t="s">
        <v>85</v>
      </c>
      <c r="C20" s="37" t="s">
        <v>121</v>
      </c>
      <c r="D20" s="18">
        <v>3150</v>
      </c>
      <c r="E20" s="15">
        <f t="shared" si="7"/>
        <v>1575</v>
      </c>
      <c r="F20" s="15">
        <f t="shared" si="4"/>
        <v>1575</v>
      </c>
    </row>
    <row r="21" spans="1:6" ht="25.5" customHeight="1">
      <c r="A21" s="35" t="s">
        <v>98</v>
      </c>
      <c r="B21" s="4" t="s">
        <v>87</v>
      </c>
      <c r="C21" s="37" t="s">
        <v>121</v>
      </c>
      <c r="D21" s="18">
        <v>960</v>
      </c>
      <c r="E21" s="15">
        <f t="shared" si="7"/>
        <v>480</v>
      </c>
      <c r="F21" s="15">
        <f t="shared" si="4"/>
        <v>480</v>
      </c>
    </row>
    <row r="22" spans="1:6" ht="25.5" customHeight="1">
      <c r="A22" s="41" t="s">
        <v>99</v>
      </c>
      <c r="B22" s="4" t="s">
        <v>88</v>
      </c>
      <c r="C22" s="37" t="s">
        <v>121</v>
      </c>
      <c r="D22" s="18">
        <v>440</v>
      </c>
      <c r="E22" s="15">
        <f t="shared" si="7"/>
        <v>220</v>
      </c>
      <c r="F22" s="15">
        <f t="shared" si="4"/>
        <v>220</v>
      </c>
    </row>
    <row r="23" spans="1:6" ht="25.5" customHeight="1">
      <c r="A23" s="35" t="s">
        <v>100</v>
      </c>
      <c r="B23" s="4" t="s">
        <v>89</v>
      </c>
      <c r="C23" s="37" t="s">
        <v>121</v>
      </c>
      <c r="D23" s="18">
        <v>480</v>
      </c>
      <c r="E23" s="15">
        <f t="shared" si="7"/>
        <v>240</v>
      </c>
      <c r="F23" s="15">
        <f t="shared" si="4"/>
        <v>240</v>
      </c>
    </row>
    <row r="24" spans="1:6" ht="36" customHeight="1">
      <c r="A24" s="35" t="s">
        <v>101</v>
      </c>
      <c r="B24" s="4" t="s">
        <v>102</v>
      </c>
      <c r="C24" s="37" t="s">
        <v>121</v>
      </c>
      <c r="D24" s="18">
        <v>20254.233</v>
      </c>
      <c r="E24" s="15">
        <f t="shared" si="7"/>
        <v>10127.1165</v>
      </c>
      <c r="F24" s="15">
        <f t="shared" si="4"/>
        <v>10127.1165</v>
      </c>
    </row>
    <row r="25" spans="1:6" ht="36" customHeight="1">
      <c r="A25" s="35" t="s">
        <v>116</v>
      </c>
      <c r="B25" s="4" t="s">
        <v>117</v>
      </c>
      <c r="C25" s="37" t="s">
        <v>121</v>
      </c>
      <c r="D25" s="18">
        <v>600</v>
      </c>
      <c r="E25" s="18">
        <f t="shared" si="7"/>
        <v>300</v>
      </c>
      <c r="F25" s="18">
        <f t="shared" si="4"/>
        <v>300</v>
      </c>
    </row>
    <row r="26" spans="1:6" ht="36" customHeight="1">
      <c r="A26" s="35" t="s">
        <v>118</v>
      </c>
      <c r="B26" s="4" t="s">
        <v>119</v>
      </c>
      <c r="C26" s="37" t="s">
        <v>121</v>
      </c>
      <c r="D26" s="18">
        <v>600</v>
      </c>
      <c r="E26" s="18">
        <f t="shared" si="7"/>
        <v>300</v>
      </c>
      <c r="F26" s="18">
        <f t="shared" si="4"/>
        <v>300</v>
      </c>
    </row>
    <row r="27" spans="1:6" ht="34.5" customHeight="1">
      <c r="A27" s="30" t="s">
        <v>103</v>
      </c>
      <c r="B27" s="25" t="s">
        <v>68</v>
      </c>
      <c r="C27" s="37" t="s">
        <v>121</v>
      </c>
      <c r="D27" s="28">
        <f>D28+D29+D30</f>
        <v>1391.3400000000001</v>
      </c>
      <c r="E27" s="28">
        <f t="shared" ref="E27:F27" si="8">E28+E29+E30</f>
        <v>695.67000000000007</v>
      </c>
      <c r="F27" s="28">
        <f t="shared" si="8"/>
        <v>695.67000000000007</v>
      </c>
    </row>
    <row r="28" spans="1:6" ht="25.5" customHeight="1">
      <c r="A28" s="41" t="s">
        <v>104</v>
      </c>
      <c r="B28" s="6" t="s">
        <v>69</v>
      </c>
      <c r="C28" s="37" t="s">
        <v>121</v>
      </c>
      <c r="D28" s="18">
        <v>500</v>
      </c>
      <c r="E28" s="15">
        <f t="shared" ref="E28:E34" si="9">D28/2</f>
        <v>250</v>
      </c>
      <c r="F28" s="15">
        <f t="shared" si="4"/>
        <v>250</v>
      </c>
    </row>
    <row r="29" spans="1:6" ht="25.5" customHeight="1">
      <c r="A29" s="35" t="s">
        <v>105</v>
      </c>
      <c r="B29" s="22" t="s">
        <v>86</v>
      </c>
      <c r="C29" s="37" t="s">
        <v>121</v>
      </c>
      <c r="D29" s="18">
        <v>145.6</v>
      </c>
      <c r="E29" s="15">
        <f t="shared" si="9"/>
        <v>72.8</v>
      </c>
      <c r="F29" s="15">
        <f t="shared" si="4"/>
        <v>72.8</v>
      </c>
    </row>
    <row r="30" spans="1:6" ht="25.5" customHeight="1">
      <c r="A30" s="35" t="s">
        <v>106</v>
      </c>
      <c r="B30" s="6" t="s">
        <v>70</v>
      </c>
      <c r="C30" s="37" t="s">
        <v>121</v>
      </c>
      <c r="D30" s="18">
        <v>745.74</v>
      </c>
      <c r="E30" s="15">
        <f t="shared" si="9"/>
        <v>372.87</v>
      </c>
      <c r="F30" s="15">
        <f t="shared" si="4"/>
        <v>372.87</v>
      </c>
    </row>
    <row r="31" spans="1:6" ht="25.5" customHeight="1">
      <c r="A31" s="30" t="s">
        <v>108</v>
      </c>
      <c r="B31" s="25" t="s">
        <v>107</v>
      </c>
      <c r="C31" s="37" t="s">
        <v>121</v>
      </c>
      <c r="D31" s="28">
        <v>9828</v>
      </c>
      <c r="E31" s="26">
        <f t="shared" si="9"/>
        <v>4914</v>
      </c>
      <c r="F31" s="26">
        <f t="shared" si="4"/>
        <v>4914</v>
      </c>
    </row>
    <row r="32" spans="1:6" ht="25.5" customHeight="1">
      <c r="A32" s="30" t="s">
        <v>109</v>
      </c>
      <c r="B32" s="27" t="s">
        <v>71</v>
      </c>
      <c r="C32" s="37" t="s">
        <v>121</v>
      </c>
      <c r="D32" s="28">
        <v>9900</v>
      </c>
      <c r="E32" s="26">
        <f t="shared" si="9"/>
        <v>4950</v>
      </c>
      <c r="F32" s="26">
        <f t="shared" si="4"/>
        <v>4950</v>
      </c>
    </row>
    <row r="33" spans="1:6" ht="63.75" customHeight="1">
      <c r="A33" s="30" t="s">
        <v>110</v>
      </c>
      <c r="B33" s="27" t="s">
        <v>72</v>
      </c>
      <c r="C33" s="37" t="s">
        <v>121</v>
      </c>
      <c r="D33" s="28">
        <v>0</v>
      </c>
      <c r="E33" s="26">
        <f t="shared" si="9"/>
        <v>0</v>
      </c>
      <c r="F33" s="26">
        <f t="shared" si="4"/>
        <v>0</v>
      </c>
    </row>
    <row r="34" spans="1:6" ht="37.5" customHeight="1">
      <c r="A34" s="31" t="s">
        <v>111</v>
      </c>
      <c r="B34" s="27" t="s">
        <v>73</v>
      </c>
      <c r="C34" s="37" t="s">
        <v>121</v>
      </c>
      <c r="D34" s="28">
        <v>0</v>
      </c>
      <c r="E34" s="26">
        <f t="shared" si="9"/>
        <v>0</v>
      </c>
      <c r="F34" s="26">
        <f t="shared" si="4"/>
        <v>0</v>
      </c>
    </row>
    <row r="35" spans="1:6" ht="25.5" customHeight="1">
      <c r="A35" s="30" t="s">
        <v>112</v>
      </c>
      <c r="B35" s="27" t="s">
        <v>74</v>
      </c>
      <c r="C35" s="37" t="s">
        <v>121</v>
      </c>
      <c r="D35" s="28">
        <f>D36+D37</f>
        <v>154</v>
      </c>
      <c r="E35" s="28">
        <f t="shared" ref="E35:F35" si="10">E36+E37</f>
        <v>77</v>
      </c>
      <c r="F35" s="28">
        <f t="shared" si="10"/>
        <v>77</v>
      </c>
    </row>
    <row r="36" spans="1:6" ht="25.5" customHeight="1">
      <c r="A36" s="35" t="s">
        <v>113</v>
      </c>
      <c r="B36" s="20" t="s">
        <v>75</v>
      </c>
      <c r="C36" s="37" t="s">
        <v>121</v>
      </c>
      <c r="D36" s="18">
        <v>154</v>
      </c>
      <c r="E36" s="15">
        <f>D36/2</f>
        <v>77</v>
      </c>
      <c r="F36" s="15">
        <f>D36-E36</f>
        <v>77</v>
      </c>
    </row>
    <row r="37" spans="1:6" ht="37.15" customHeight="1">
      <c r="A37" s="35" t="s">
        <v>114</v>
      </c>
      <c r="B37" s="20" t="s">
        <v>76</v>
      </c>
      <c r="C37" s="37" t="s">
        <v>121</v>
      </c>
      <c r="D37" s="18">
        <v>0</v>
      </c>
      <c r="E37" s="18">
        <v>0</v>
      </c>
      <c r="F37" s="18">
        <v>0</v>
      </c>
    </row>
    <row r="38" spans="1:6" ht="25.5" customHeight="1">
      <c r="A38" s="14">
        <v>2</v>
      </c>
      <c r="B38" s="11" t="s">
        <v>40</v>
      </c>
      <c r="C38" s="38" t="s">
        <v>121</v>
      </c>
      <c r="D38" s="17">
        <f>D39+D41+D47+D48+D49+D50+D51+D52+D53+D40</f>
        <v>1942.818</v>
      </c>
      <c r="E38" s="17">
        <f t="shared" ref="E38:F38" si="11">E39+E41+E47+E48+E49+E50+E51+E52+E53+E40</f>
        <v>971.40899999999999</v>
      </c>
      <c r="F38" s="17">
        <f t="shared" si="11"/>
        <v>971.40899999999999</v>
      </c>
    </row>
    <row r="39" spans="1:6" ht="44.25" customHeight="1">
      <c r="A39" s="8" t="s">
        <v>0</v>
      </c>
      <c r="B39" s="6" t="s">
        <v>39</v>
      </c>
      <c r="C39" s="37" t="s">
        <v>121</v>
      </c>
      <c r="D39" s="18"/>
      <c r="E39" s="15"/>
      <c r="F39" s="15"/>
    </row>
    <row r="40" spans="1:6" ht="23.25" customHeight="1">
      <c r="A40" s="23" t="s">
        <v>1</v>
      </c>
      <c r="B40" s="6" t="s">
        <v>61</v>
      </c>
      <c r="C40" s="37" t="s">
        <v>121</v>
      </c>
      <c r="D40" s="18"/>
      <c r="E40" s="18"/>
      <c r="F40" s="18"/>
    </row>
    <row r="41" spans="1:6" ht="20.25" customHeight="1">
      <c r="A41" s="12" t="s">
        <v>1</v>
      </c>
      <c r="B41" s="13" t="s">
        <v>38</v>
      </c>
      <c r="C41" s="37" t="s">
        <v>121</v>
      </c>
      <c r="D41" s="19">
        <f>D42+D43+D44+D45+D46</f>
        <v>142.81799999999998</v>
      </c>
      <c r="E41" s="19">
        <f t="shared" ref="E41:F41" si="12">E42+E43+E44+E45+E46</f>
        <v>71.408999999999992</v>
      </c>
      <c r="F41" s="19">
        <f t="shared" si="12"/>
        <v>71.408999999999992</v>
      </c>
    </row>
    <row r="42" spans="1:6" ht="18.75" customHeight="1">
      <c r="A42" s="36" t="s">
        <v>47</v>
      </c>
      <c r="B42" s="10" t="s">
        <v>37</v>
      </c>
      <c r="C42" s="37" t="s">
        <v>121</v>
      </c>
      <c r="D42" s="18">
        <v>114.818</v>
      </c>
      <c r="E42" s="15">
        <f>D42/2</f>
        <v>57.408999999999999</v>
      </c>
      <c r="F42" s="15">
        <f>D42-E42</f>
        <v>57.408999999999999</v>
      </c>
    </row>
    <row r="43" spans="1:6" ht="15.75" customHeight="1">
      <c r="A43" s="36" t="s">
        <v>48</v>
      </c>
      <c r="B43" s="10" t="s">
        <v>36</v>
      </c>
      <c r="C43" s="37" t="s">
        <v>121</v>
      </c>
      <c r="D43" s="18"/>
      <c r="E43" s="15"/>
      <c r="F43" s="15"/>
    </row>
    <row r="44" spans="1:6" ht="15.75" customHeight="1">
      <c r="A44" s="36" t="s">
        <v>49</v>
      </c>
      <c r="B44" s="10" t="s">
        <v>35</v>
      </c>
      <c r="C44" s="37" t="s">
        <v>121</v>
      </c>
      <c r="D44" s="18"/>
      <c r="E44" s="15"/>
      <c r="F44" s="15"/>
    </row>
    <row r="45" spans="1:6" ht="15.75" customHeight="1">
      <c r="A45" s="36" t="s">
        <v>50</v>
      </c>
      <c r="B45" s="10" t="s">
        <v>34</v>
      </c>
      <c r="C45" s="37" t="s">
        <v>121</v>
      </c>
      <c r="D45" s="18">
        <v>28</v>
      </c>
      <c r="E45" s="15">
        <f>D45/2</f>
        <v>14</v>
      </c>
      <c r="F45" s="15">
        <f>D45-E45</f>
        <v>14</v>
      </c>
    </row>
    <row r="46" spans="1:6" ht="15.75" customHeight="1">
      <c r="A46" s="36" t="s">
        <v>51</v>
      </c>
      <c r="B46" s="10" t="s">
        <v>33</v>
      </c>
      <c r="C46" s="37" t="s">
        <v>121</v>
      </c>
      <c r="D46" s="18"/>
      <c r="E46" s="15"/>
      <c r="F46" s="15"/>
    </row>
    <row r="47" spans="1:6" ht="15.75" customHeight="1">
      <c r="A47" s="8" t="s">
        <v>6</v>
      </c>
      <c r="B47" s="6" t="s">
        <v>32</v>
      </c>
      <c r="C47" s="37" t="s">
        <v>121</v>
      </c>
      <c r="D47" s="18"/>
      <c r="E47" s="15"/>
      <c r="F47" s="15"/>
    </row>
    <row r="48" spans="1:6" ht="23.25" customHeight="1">
      <c r="A48" s="43" t="s">
        <v>52</v>
      </c>
      <c r="B48" s="46" t="s">
        <v>31</v>
      </c>
      <c r="C48" s="37" t="s">
        <v>121</v>
      </c>
      <c r="D48" s="44"/>
      <c r="E48" s="45"/>
      <c r="F48" s="45"/>
    </row>
    <row r="49" spans="1:6" ht="24" customHeight="1">
      <c r="A49" s="8" t="s">
        <v>53</v>
      </c>
      <c r="B49" s="6" t="s">
        <v>30</v>
      </c>
      <c r="C49" s="37" t="s">
        <v>121</v>
      </c>
      <c r="D49" s="18"/>
      <c r="E49" s="15"/>
      <c r="F49" s="15"/>
    </row>
    <row r="50" spans="1:6" ht="38.450000000000003" customHeight="1">
      <c r="A50" s="8" t="s">
        <v>9</v>
      </c>
      <c r="B50" s="6" t="s">
        <v>29</v>
      </c>
      <c r="C50" s="37" t="s">
        <v>121</v>
      </c>
      <c r="D50" s="18"/>
      <c r="E50" s="15"/>
      <c r="F50" s="15"/>
    </row>
    <row r="51" spans="1:6" ht="26.45" customHeight="1">
      <c r="A51" s="8" t="s">
        <v>16</v>
      </c>
      <c r="B51" s="6" t="s">
        <v>28</v>
      </c>
      <c r="C51" s="37" t="s">
        <v>121</v>
      </c>
      <c r="D51" s="18"/>
      <c r="E51" s="15"/>
      <c r="F51" s="15"/>
    </row>
    <row r="52" spans="1:6" ht="15.75" customHeight="1">
      <c r="A52" s="36" t="s">
        <v>54</v>
      </c>
      <c r="B52" s="10" t="s">
        <v>27</v>
      </c>
      <c r="C52" s="37" t="s">
        <v>121</v>
      </c>
      <c r="D52" s="18"/>
      <c r="E52" s="15"/>
      <c r="F52" s="15"/>
    </row>
    <row r="53" spans="1:6" ht="48" customHeight="1">
      <c r="A53" s="36" t="s">
        <v>55</v>
      </c>
      <c r="B53" s="32" t="s">
        <v>115</v>
      </c>
      <c r="C53" s="37" t="s">
        <v>121</v>
      </c>
      <c r="D53" s="18">
        <v>1800</v>
      </c>
      <c r="E53" s="18">
        <f>D53/2</f>
        <v>900</v>
      </c>
      <c r="F53" s="18">
        <v>900</v>
      </c>
    </row>
    <row r="54" spans="1:6" ht="31.5" customHeight="1">
      <c r="A54" s="14">
        <v>3</v>
      </c>
      <c r="B54" s="9" t="s">
        <v>26</v>
      </c>
      <c r="C54" s="38" t="s">
        <v>121</v>
      </c>
      <c r="D54" s="16">
        <f>D55+D56+D57+D58+D59</f>
        <v>1694.7539999999999</v>
      </c>
      <c r="E54" s="16">
        <f t="shared" ref="E54:F54" si="13">E55+E56+E57+E58+E59</f>
        <v>847.37699999999995</v>
      </c>
      <c r="F54" s="16">
        <f t="shared" si="13"/>
        <v>847.37699999999995</v>
      </c>
    </row>
    <row r="55" spans="1:6" ht="18" customHeight="1">
      <c r="A55" s="8" t="s">
        <v>56</v>
      </c>
      <c r="B55" s="6" t="s">
        <v>25</v>
      </c>
      <c r="C55" s="37" t="s">
        <v>121</v>
      </c>
      <c r="D55" s="18">
        <v>1694.7539999999999</v>
      </c>
      <c r="E55" s="15">
        <f>D55/2</f>
        <v>847.37699999999995</v>
      </c>
      <c r="F55" s="15">
        <f>D55-E55</f>
        <v>847.37699999999995</v>
      </c>
    </row>
    <row r="56" spans="1:6" ht="18" customHeight="1">
      <c r="A56" s="8" t="s">
        <v>57</v>
      </c>
      <c r="B56" s="6" t="s">
        <v>24</v>
      </c>
      <c r="C56" s="37" t="s">
        <v>121</v>
      </c>
      <c r="D56" s="18"/>
      <c r="E56" s="15"/>
      <c r="F56" s="15"/>
    </row>
    <row r="57" spans="1:6" ht="17.25" customHeight="1">
      <c r="A57" s="8" t="s">
        <v>58</v>
      </c>
      <c r="B57" s="6" t="s">
        <v>23</v>
      </c>
      <c r="C57" s="37" t="s">
        <v>121</v>
      </c>
      <c r="D57" s="18"/>
      <c r="E57" s="15"/>
      <c r="F57" s="15"/>
    </row>
    <row r="58" spans="1:6" ht="15.75" customHeight="1">
      <c r="A58" s="8" t="s">
        <v>59</v>
      </c>
      <c r="B58" s="6" t="s">
        <v>22</v>
      </c>
      <c r="C58" s="37" t="s">
        <v>121</v>
      </c>
      <c r="D58" s="18"/>
      <c r="E58" s="15"/>
      <c r="F58" s="15"/>
    </row>
    <row r="59" spans="1:6" ht="17.25" customHeight="1">
      <c r="A59" s="8" t="s">
        <v>60</v>
      </c>
      <c r="B59" s="6" t="s">
        <v>21</v>
      </c>
      <c r="C59" s="37" t="s">
        <v>121</v>
      </c>
      <c r="D59" s="18"/>
      <c r="E59" s="15"/>
      <c r="F59" s="15"/>
    </row>
    <row r="60" spans="1:6" ht="15.75">
      <c r="A60" s="14">
        <v>4</v>
      </c>
      <c r="B60" s="7" t="s">
        <v>20</v>
      </c>
      <c r="C60" s="38" t="s">
        <v>121</v>
      </c>
      <c r="D60" s="16">
        <f>D61+D62</f>
        <v>9624.4402584999989</v>
      </c>
      <c r="E60" s="16">
        <f t="shared" ref="E60:F60" si="14">E61+E62</f>
        <v>4812.2201292499994</v>
      </c>
      <c r="F60" s="16">
        <f t="shared" si="14"/>
        <v>4812.2201292499994</v>
      </c>
    </row>
    <row r="61" spans="1:6" ht="15.75">
      <c r="A61" s="23" t="s">
        <v>7</v>
      </c>
      <c r="B61" s="6" t="s">
        <v>8</v>
      </c>
      <c r="C61" s="37" t="s">
        <v>121</v>
      </c>
      <c r="D61" s="15">
        <v>75.900000000000006</v>
      </c>
      <c r="E61" s="15">
        <f>D61/2</f>
        <v>37.950000000000003</v>
      </c>
      <c r="F61" s="15">
        <f>D61-E61</f>
        <v>37.950000000000003</v>
      </c>
    </row>
    <row r="62" spans="1:6" ht="31.5" customHeight="1">
      <c r="A62" s="22" t="s">
        <v>10</v>
      </c>
      <c r="B62" s="6" t="s">
        <v>18</v>
      </c>
      <c r="C62" s="37" t="s">
        <v>121</v>
      </c>
      <c r="D62" s="15">
        <f>(D4+D38+D54)*5%</f>
        <v>9548.5402584999993</v>
      </c>
      <c r="E62" s="15">
        <f>(E4+E38+E54)*5%</f>
        <v>4774.2701292499996</v>
      </c>
      <c r="F62" s="15">
        <f>(F4+F38+F54)*5%</f>
        <v>4774.2701292499996</v>
      </c>
    </row>
    <row r="63" spans="1:6" ht="25.5" customHeight="1">
      <c r="A63" s="47">
        <v>9</v>
      </c>
      <c r="B63" s="48" t="s">
        <v>19</v>
      </c>
      <c r="C63" s="49" t="s">
        <v>121</v>
      </c>
      <c r="D63" s="50">
        <f>D4+D38+D54+D60</f>
        <v>200595.24542849997</v>
      </c>
      <c r="E63" s="50">
        <f t="shared" ref="E63:F63" si="15">E4+E38+E54+E60</f>
        <v>100297.62271424998</v>
      </c>
      <c r="F63" s="50">
        <f t="shared" si="15"/>
        <v>100297.62271424998</v>
      </c>
    </row>
    <row r="64" spans="1:6" ht="31.5" customHeight="1"/>
    <row r="67" spans="1:1" ht="31.5" customHeight="1"/>
    <row r="70" spans="1:1" ht="31.5" customHeight="1">
      <c r="A70" s="40"/>
    </row>
    <row r="73" spans="1:1" ht="31.5" customHeight="1">
      <c r="A73" s="40"/>
    </row>
    <row r="76" spans="1:1" ht="31.5" customHeight="1">
      <c r="A76" s="40"/>
    </row>
    <row r="79" spans="1:1" ht="31.5" customHeight="1">
      <c r="A79" s="40"/>
    </row>
    <row r="82" spans="1:1" ht="31.5" customHeight="1">
      <c r="A82" s="40"/>
    </row>
    <row r="85" spans="1:1" ht="31.5" customHeight="1">
      <c r="A85" s="40"/>
    </row>
    <row r="88" spans="1:1" ht="31.5" customHeight="1">
      <c r="A88" s="40"/>
    </row>
    <row r="91" spans="1:1" ht="31.5" customHeight="1">
      <c r="A91" s="40"/>
    </row>
  </sheetData>
  <mergeCells count="4">
    <mergeCell ref="A1:F1"/>
    <mergeCell ref="A2:A3"/>
    <mergeCell ref="B2:B3"/>
    <mergeCell ref="D2:F2"/>
  </mergeCells>
  <phoneticPr fontId="9" type="noConversion"/>
  <pageMargins left="0.51181102362204722" right="0" top="0.55118110236220474" bottom="0.55118110236220474" header="0.11811023622047245" footer="0.11811023622047245"/>
  <pageSetup paperSize="9"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расходов ИНДЕКСАЦИЯ</vt:lpstr>
      <vt:lpstr>'Смета расходов ИНДЕКСАЦИЯ'!Область_печати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2017-04-14T09:58:43Z</dcterms:modified>
</cp:coreProperties>
</file>